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омнедра\190326 ПНГ 1\"/>
    </mc:Choice>
  </mc:AlternateContent>
  <xr:revisionPtr revIDLastSave="0" documentId="13_ncr:1_{154FE233-1EE9-44E5-B683-43BFDE67582D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Ведомость объемов работ " sheetId="4" r:id="rId1"/>
    <sheet name="Лист1 " sheetId="5" r:id="rId2"/>
  </sheets>
  <definedNames>
    <definedName name="Constr" localSheetId="0">'Ведомость объемов работ '!#REF!</definedName>
    <definedName name="FOT" localSheetId="0">'Ведомость объемов работ '!#REF!</definedName>
    <definedName name="Ind" localSheetId="0">'Ведомость объемов работ '!#REF!</definedName>
    <definedName name="Obj" localSheetId="0">'Ведомость объемов работ '!#REF!</definedName>
    <definedName name="Obosn" localSheetId="0">'Ведомость объемов работ '!#REF!</definedName>
    <definedName name="SmPr" localSheetId="0">'Ведомость объемов работ '!#REF!</definedName>
    <definedName name="_xlnm.Print_Titles" localSheetId="0">'Ведомость объемов работ '!$30:$30</definedName>
    <definedName name="_xlnm.Print_Area" localSheetId="0">'Ведомость объемов работ '!$A$1:$E$65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4" l="1"/>
  <c r="D37" i="4" l="1"/>
  <c r="F37" i="4"/>
  <c r="D39" i="4"/>
  <c r="D34" i="4" l="1"/>
  <c r="D35" i="4" l="1"/>
  <c r="C11" i="5" l="1"/>
  <c r="B11" i="5"/>
  <c r="D10" i="5"/>
  <c r="G10" i="5" s="1"/>
  <c r="G11" i="5" s="1"/>
  <c r="D9" i="5"/>
  <c r="H9" i="5" s="1"/>
  <c r="D8" i="5"/>
  <c r="H8" i="5" s="1"/>
  <c r="D7" i="5"/>
  <c r="H7" i="5" s="1"/>
  <c r="D6" i="5"/>
  <c r="H6" i="5" s="1"/>
  <c r="D5" i="5"/>
  <c r="D4" i="5"/>
  <c r="H4" i="5" s="1"/>
  <c r="D3" i="5"/>
  <c r="D2" i="5"/>
  <c r="D11" i="5" l="1"/>
  <c r="E6" i="5"/>
  <c r="H10" i="5"/>
  <c r="E3" i="5"/>
  <c r="F9" i="5"/>
  <c r="H5" i="5"/>
  <c r="E4" i="5"/>
  <c r="E5" i="5" s="1"/>
  <c r="F8" i="5"/>
  <c r="F11" i="5" s="1"/>
  <c r="E7" i="5"/>
  <c r="H11" i="5" l="1"/>
  <c r="E11" i="5"/>
</calcChain>
</file>

<file path=xl/sharedStrings.xml><?xml version="1.0" encoding="utf-8"?>
<sst xmlns="http://schemas.openxmlformats.org/spreadsheetml/2006/main" count="101" uniqueCount="96">
  <si>
    <t>№ пп</t>
  </si>
  <si>
    <t>Наименование</t>
  </si>
  <si>
    <t>Ед. изм.</t>
  </si>
  <si>
    <t>Обоснование</t>
  </si>
  <si>
    <t>Информация о ЗАКАЗЧИКЕ работ и сведения необходимые для подготовки предложений.</t>
  </si>
  <si>
    <r>
      <t xml:space="preserve">Заказчик – </t>
    </r>
    <r>
      <rPr>
        <sz val="12"/>
        <rFont val="Times New Roman Cyr"/>
        <charset val="204"/>
      </rPr>
      <t>АО «Комнедра»</t>
    </r>
  </si>
  <si>
    <t>Почтовый адрес:</t>
  </si>
  <si>
    <t>Требования к выполняемым работам, предоставляемым Подрядчиком</t>
  </si>
  <si>
    <t>Особые условия:</t>
  </si>
  <si>
    <t>СОГЛАСОВАНО:</t>
  </si>
  <si>
    <t>м2</t>
  </si>
  <si>
    <t>Стоимость услуги должна включать все затраты «Подрядчика» (накладные, транспортные  и другие расходы, связанные с оказанием данной услуги) и не подлежит корректировке в сторону увеличения.</t>
  </si>
  <si>
    <t>При составлении сметной документации количество материалов необходимо учитывать с коэффициентом расхода, согласно сметных норм.</t>
  </si>
  <si>
    <t>При составлении сметной документации  необходимо учитывать с коэффициент стесненности на основании МДС-81.35.2004</t>
  </si>
  <si>
    <t>При привлечении к выполнению строительных работ субподрядных организаций, участник тендера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претендентом на участие в тендере.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</si>
  <si>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</si>
  <si>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Стоимость поставки материалов Подрядчика согласуется до начала работ.</t>
  </si>
  <si>
    <t>Генеральный директор ‑  Денисов Юрий Алексеевич</t>
  </si>
  <si>
    <t>169710, Российская Федерация, Республика Коми, г. Усинск, ул. Заводская, д. 5, 3 этаж.</t>
  </si>
  <si>
    <r>
      <t xml:space="preserve">Месторождение: </t>
    </r>
    <r>
      <rPr>
        <sz val="12"/>
        <rFont val="Times New Roman"/>
        <family val="1"/>
        <charset val="204"/>
      </rPr>
      <t>Северо-Мастерьельское месторождение нефти</t>
    </r>
  </si>
  <si>
    <t>Протяженность дорог г. Усинска до Северо-Мастерьельского м.н. :</t>
  </si>
  <si>
    <t>грунтовая дорога - 12 км;</t>
  </si>
  <si>
    <t>асфальтированная дорога  - 31 км</t>
  </si>
  <si>
    <t>Опоры</t>
  </si>
  <si>
    <t>Ф1</t>
  </si>
  <si>
    <t>Ф2</t>
  </si>
  <si>
    <t>П10-2</t>
  </si>
  <si>
    <t>ОА10-1</t>
  </si>
  <si>
    <t>ОА10-3+2м</t>
  </si>
  <si>
    <t>УА10-1</t>
  </si>
  <si>
    <t>ПУА10-2</t>
  </si>
  <si>
    <t>ПА10-4</t>
  </si>
  <si>
    <t>ПУА10-1</t>
  </si>
  <si>
    <t>А10-1</t>
  </si>
  <si>
    <t>Плита П-3и</t>
  </si>
  <si>
    <t>ИТОГО</t>
  </si>
  <si>
    <t>Стойка СВ105 (L=10,5м)</t>
  </si>
  <si>
    <t>Стойка          СНВ-7-13 (L=13м)</t>
  </si>
  <si>
    <t>Стойка СВ164-12 (L=16,4м)</t>
  </si>
  <si>
    <t>Наименование работ: ремонтно-строительные работы на объектах АО «Комнедра», стоимость работ определяется на основании сборников базовых цен (ТЕР, ТЕРр, ТЕРм) в Республике Коми, Усинском р-не (VI зона). Гранд-смета.</t>
  </si>
  <si>
    <t>Выполнить ремонтно-строительные работы в соответствии с нормативными документами, актами, положениями и правилами, действующими на территории РФ и положениями, регламентами и приказами по АО «Комнедра».
К демонтажным работам приступать после подписания приказа на демонтаж основных средств.</t>
  </si>
  <si>
    <t>Демонтажные работы  рассчитать отдельными локальными сметами.</t>
  </si>
  <si>
    <t xml:space="preserve">ТМЦ, поставляемые Заказчиком, передаются Подрядчику по давальческой схеме. Доставка материалов  поставки Заказчика от склада до объекта осуществляется Подрядчиком. </t>
  </si>
  <si>
    <t>Объем работ</t>
  </si>
  <si>
    <t>Утверждаю:</t>
  </si>
  <si>
    <t>Главный механик</t>
  </si>
  <si>
    <t>Начальник СКС</t>
  </si>
  <si>
    <t>А.В. Лащ</t>
  </si>
  <si>
    <t>В.И. Бобрецов</t>
  </si>
  <si>
    <t>Учесть транспортировку материалов на расстояние  43км</t>
  </si>
  <si>
    <t>И.Р. Шакирьянов</t>
  </si>
  <si>
    <t>Заместитель генерального директора -</t>
  </si>
  <si>
    <t xml:space="preserve"> главный инженер АО «КОМНЕДРА»</t>
  </si>
  <si>
    <t>Главный технолог СППНГ</t>
  </si>
  <si>
    <t>Резевуар вертикальный стальной  V-1000 м3 (№1-1) (Ду 10,43м, H=12,00м)                                                                                                                                    Год изготовления 2012, инв.№ 00002846-23</t>
  </si>
  <si>
    <t>______________ Д.Л. Зарубин</t>
  </si>
  <si>
    <t xml:space="preserve">             «___»__________________ 2026 г.</t>
  </si>
  <si>
    <t xml:space="preserve"> </t>
  </si>
  <si>
    <t xml:space="preserve">Обоснование: Акт осмотра РВС-1000 №1-1 УПН Северо-Мастерьельского месторождения от 05.09.2025 г.                                                                                                                           </t>
  </si>
  <si>
    <t xml:space="preserve">Составил: </t>
  </si>
  <si>
    <t>Абразивная зачистка</t>
  </si>
  <si>
    <t>2</t>
  </si>
  <si>
    <t>3</t>
  </si>
  <si>
    <t>4</t>
  </si>
  <si>
    <t>5</t>
  </si>
  <si>
    <t>6</t>
  </si>
  <si>
    <t>Установка и монтаж вентилятора для проветривания РВС от загазованности</t>
  </si>
  <si>
    <t>шт</t>
  </si>
  <si>
    <t xml:space="preserve">Устройство и монтаж инвентарных  внутренних лесов H = 10м, L = 3м </t>
  </si>
  <si>
    <t>Абразивная очистка внутренней поверхности резервуара  для выявления дефектов (стенка 393м2, днище 3,14*5,215*5,215=85м2, кровля 85,4*1,1=94м2, трубопроводов внутренней обвязки (47,1м Ду 219мм=32м2)</t>
  </si>
  <si>
    <t xml:space="preserve">Демонтаж и разборка инвентарных  внутренних лесов H = 10м, L = 3м </t>
  </si>
  <si>
    <t>С.И. Асланов</t>
  </si>
  <si>
    <t>Сдвижка смонтированных инвентраных внутренних лесов</t>
  </si>
  <si>
    <t>операций</t>
  </si>
  <si>
    <t xml:space="preserve"> S стенки = 2 π R h = 2π·5,215·12 ≈ 393 м2;
S днища =  π R R = π·5,215·5,215 ≈ 85 м2;
S кровли = 85·1,1≈ 94 м2.
S обвязки = 2 π R h =  2π·0,109·47,1≈ 32 м2.</t>
  </si>
  <si>
    <t>кол-во точек измерений</t>
  </si>
  <si>
    <t>7</t>
  </si>
  <si>
    <t>8</t>
  </si>
  <si>
    <t>9</t>
  </si>
  <si>
    <t>м. пог</t>
  </si>
  <si>
    <t>10</t>
  </si>
  <si>
    <t>11</t>
  </si>
  <si>
    <t>т</t>
  </si>
  <si>
    <t>Проведение дефектоскопии уторного шва капиллярным методом.</t>
  </si>
  <si>
    <t>Ультрозвуковой контроль сварных соединений РВС с целью выявления внутренних дефектов
-вертикальные сварные швы стенки РВС (20 м.)
-кольцевые (горизонтальные сварные швы стенки РВС (20 м.)
-шов примыкания стенки к днищу (10 м.)
-стыковые швы окраек днища (20 м.)
-патрубки и люки (10 м.)</t>
  </si>
  <si>
    <t>к-кт</t>
  </si>
  <si>
    <t xml:space="preserve">Визуально-измерительный контроль стенки, днища, кровли резервуара, внутренней полости патрубков и обаязки после зачистки для выявления дефектов. (осмотр, выявление коррозионных повреждений, раковин, трещин, деформаций, вздутий и мех. повреждений, измерение геометрических параметров и отклоненеий элементов контрукции, фиксация обнаруженных дефектов, составление протокола обследования с графическими схемами.) </t>
  </si>
  <si>
    <t>Оформление и выдача диагностических карт и ведомости выявленных дефектов РВС.</t>
  </si>
  <si>
    <t xml:space="preserve">Ультрозвуковая толщинометрия РВС:
-стенки (384 точки)
-днища (96 точек)
-кровли (240 точек)
-внутритрубной обвязки (100 точек) </t>
  </si>
  <si>
    <t>Стенка 
8 поясов 
8 точек на лист
6 листов (в 1 поясе)</t>
  </si>
  <si>
    <t>Кровля
20 поясов
4 точки на лист
3 листа (в 1 поясе)</t>
  </si>
  <si>
    <t>Днище
16 листов
6 точек на лист</t>
  </si>
  <si>
    <t>расход купершлака = 32 кг/м2</t>
  </si>
  <si>
    <t>0,7-продукты АКЗ</t>
  </si>
  <si>
    <t>Вывоз на утилизацию купершлака и продуктов АКЗ на расстояние 43 км</t>
  </si>
  <si>
    <t xml:space="preserve">Приложение 3.1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</si>
</sst>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b/>
      <sz val="12"/>
      <name val="FreeSetCTT"/>
    </font>
    <font>
      <u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Times New Roman Cyr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/>
    <xf numFmtId="0" fontId="9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12" fillId="0" borderId="0" xfId="0" applyFont="1" applyFill="1" applyBorder="1"/>
    <xf numFmtId="0" fontId="6" fillId="0" borderId="0" xfId="0" applyFont="1" applyFill="1" applyBorder="1"/>
    <xf numFmtId="0" fontId="0" fillId="0" borderId="0" xfId="0" applyFont="1" applyFill="1" applyAlignment="1">
      <alignment vertical="top"/>
    </xf>
    <xf numFmtId="0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15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Fill="1" applyBorder="1"/>
    <xf numFmtId="0" fontId="19" fillId="0" borderId="0" xfId="0" applyFont="1" applyFill="1" applyBorder="1"/>
    <xf numFmtId="0" fontId="9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/>
    <xf numFmtId="49" fontId="9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0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42</xdr:row>
      <xdr:rowOff>0</xdr:rowOff>
    </xdr:from>
    <xdr:to>
      <xdr:col>1</xdr:col>
      <xdr:colOff>523875</xdr:colOff>
      <xdr:row>46</xdr:row>
      <xdr:rowOff>107723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76300" y="17354550"/>
          <a:ext cx="76200" cy="1410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438150</xdr:colOff>
      <xdr:row>58</xdr:row>
      <xdr:rowOff>0</xdr:rowOff>
    </xdr:from>
    <xdr:to>
      <xdr:col>1</xdr:col>
      <xdr:colOff>514350</xdr:colOff>
      <xdr:row>59</xdr:row>
      <xdr:rowOff>11907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6775" y="2419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showGridLines="0" tabSelected="1" view="pageBreakPreview" zoomScaleNormal="100" zoomScaleSheetLayoutView="100" zoomScalePageLayoutView="60" workbookViewId="0">
      <selection activeCell="B5" sqref="B5"/>
    </sheetView>
  </sheetViews>
  <sheetFormatPr defaultColWidth="9.1796875" defaultRowHeight="12.5"/>
  <cols>
    <col min="1" max="1" width="8.1796875" style="3" customWidth="1"/>
    <col min="2" max="2" width="93.54296875" style="4" customWidth="1"/>
    <col min="3" max="3" width="18" style="5" customWidth="1"/>
    <col min="4" max="4" width="14" style="6" customWidth="1"/>
    <col min="5" max="5" width="19.453125" style="7" customWidth="1"/>
    <col min="6" max="6" width="37" style="1" customWidth="1"/>
    <col min="7" max="7" width="27.54296875" style="1" customWidth="1"/>
    <col min="8" max="8" width="23.1796875" style="1" customWidth="1"/>
    <col min="9" max="9" width="15" style="1" customWidth="1"/>
    <col min="10" max="10" width="9.26953125" style="1" customWidth="1"/>
    <col min="11" max="16384" width="9.1796875" style="1"/>
  </cols>
  <sheetData>
    <row r="1" spans="1:8" s="13" customFormat="1" ht="44.5" customHeight="1">
      <c r="C1" s="72"/>
      <c r="D1" s="72"/>
      <c r="E1" s="107" t="s">
        <v>95</v>
      </c>
      <c r="F1" s="36"/>
    </row>
    <row r="2" spans="1:8" s="13" customFormat="1" ht="15.5">
      <c r="C2" s="74"/>
      <c r="D2" s="74"/>
      <c r="E2" s="73"/>
      <c r="F2" s="28"/>
    </row>
    <row r="3" spans="1:8" s="13" customFormat="1" ht="15.5">
      <c r="C3" s="74"/>
      <c r="D3" s="74"/>
      <c r="E3" s="73"/>
      <c r="F3" s="28"/>
    </row>
    <row r="4" spans="1:8" s="58" customFormat="1" ht="20.25" customHeight="1">
      <c r="A4" s="57"/>
      <c r="B4" s="57"/>
      <c r="C4" s="99" t="s">
        <v>44</v>
      </c>
      <c r="D4" s="99"/>
      <c r="E4" s="99"/>
    </row>
    <row r="5" spans="1:8" s="30" customFormat="1" ht="21" customHeight="1">
      <c r="A5" s="59"/>
      <c r="B5" s="59"/>
      <c r="C5" s="99" t="s">
        <v>51</v>
      </c>
      <c r="D5" s="99"/>
      <c r="E5" s="99"/>
    </row>
    <row r="6" spans="1:8" s="30" customFormat="1" ht="19.5" customHeight="1">
      <c r="A6" s="59"/>
      <c r="B6" s="59"/>
      <c r="C6" s="99" t="s">
        <v>52</v>
      </c>
      <c r="D6" s="99"/>
      <c r="E6" s="99"/>
    </row>
    <row r="7" spans="1:8" s="30" customFormat="1" ht="18" customHeight="1">
      <c r="A7" s="59"/>
      <c r="B7" s="59"/>
      <c r="C7" s="23"/>
      <c r="D7" s="23"/>
      <c r="E7" s="23"/>
    </row>
    <row r="8" spans="1:8" s="30" customFormat="1" ht="18" customHeight="1">
      <c r="A8" s="59"/>
      <c r="B8" s="59"/>
      <c r="C8" s="23"/>
      <c r="D8" s="23"/>
      <c r="E8" s="23"/>
    </row>
    <row r="9" spans="1:8" s="30" customFormat="1" ht="17.25" customHeight="1">
      <c r="A9" s="57"/>
      <c r="B9" s="59"/>
      <c r="C9" s="99" t="s">
        <v>55</v>
      </c>
      <c r="D9" s="99"/>
      <c r="E9" s="99"/>
    </row>
    <row r="10" spans="1:8" s="30" customFormat="1" ht="17.5">
      <c r="A10" s="59"/>
      <c r="B10" s="59"/>
      <c r="C10" s="99" t="s">
        <v>56</v>
      </c>
      <c r="D10" s="99"/>
      <c r="E10" s="99"/>
    </row>
    <row r="11" spans="1:8" s="30" customFormat="1" ht="17.5">
      <c r="A11" s="59"/>
      <c r="B11" s="59"/>
      <c r="C11" s="60"/>
      <c r="D11" s="60"/>
      <c r="E11" s="60"/>
    </row>
    <row r="12" spans="1:8" s="13" customFormat="1" ht="11.25" customHeight="1">
      <c r="B12" s="16"/>
      <c r="D12" s="17"/>
      <c r="E12" s="17"/>
      <c r="F12" s="14"/>
    </row>
    <row r="13" spans="1:8" ht="15.75" customHeight="1">
      <c r="A13" s="61"/>
      <c r="B13" s="61"/>
      <c r="C13" s="61"/>
      <c r="D13" s="61"/>
      <c r="E13" s="61"/>
      <c r="F13" s="2"/>
      <c r="G13" s="2"/>
      <c r="H13" s="2"/>
    </row>
    <row r="14" spans="1:8" s="13" customFormat="1" ht="20.25" customHeight="1">
      <c r="A14" s="95" t="s">
        <v>4</v>
      </c>
      <c r="B14" s="95"/>
      <c r="C14" s="95"/>
      <c r="D14" s="95"/>
      <c r="E14" s="95"/>
      <c r="F14" s="40"/>
    </row>
    <row r="15" spans="1:8" s="13" customFormat="1" ht="6.75" customHeight="1">
      <c r="A15" s="18"/>
      <c r="B15" s="18"/>
      <c r="C15" s="19"/>
      <c r="D15" s="19"/>
    </row>
    <row r="16" spans="1:8" s="13" customFormat="1" ht="15" customHeight="1">
      <c r="A16" s="101" t="s">
        <v>5</v>
      </c>
      <c r="B16" s="101"/>
      <c r="C16" s="101"/>
      <c r="D16" s="101"/>
      <c r="E16" s="101"/>
      <c r="F16" s="38"/>
    </row>
    <row r="17" spans="1:8" s="13" customFormat="1" ht="15" customHeight="1">
      <c r="A17" s="101" t="s">
        <v>17</v>
      </c>
      <c r="B17" s="101"/>
      <c r="C17" s="101"/>
      <c r="D17" s="101"/>
      <c r="E17" s="101"/>
      <c r="F17" s="38"/>
    </row>
    <row r="18" spans="1:8" s="13" customFormat="1" ht="6.75" customHeight="1">
      <c r="A18" s="18"/>
      <c r="B18" s="18"/>
      <c r="C18" s="19"/>
      <c r="D18" s="19"/>
    </row>
    <row r="19" spans="1:8" s="13" customFormat="1" ht="15" customHeight="1">
      <c r="A19" s="101" t="s">
        <v>6</v>
      </c>
      <c r="B19" s="101"/>
      <c r="C19" s="101"/>
      <c r="D19" s="101"/>
      <c r="E19" s="101"/>
      <c r="F19" s="38"/>
    </row>
    <row r="20" spans="1:8" s="13" customFormat="1" ht="17.25" customHeight="1">
      <c r="A20" s="94" t="s">
        <v>18</v>
      </c>
      <c r="B20" s="94"/>
      <c r="C20" s="94"/>
      <c r="D20" s="94"/>
      <c r="E20" s="94"/>
      <c r="F20" s="37"/>
    </row>
    <row r="21" spans="1:8" s="13" customFormat="1" ht="18" customHeight="1">
      <c r="A21" s="101" t="s">
        <v>19</v>
      </c>
      <c r="B21" s="101"/>
      <c r="C21" s="101"/>
      <c r="D21" s="101"/>
      <c r="E21" s="101"/>
      <c r="F21" s="38"/>
    </row>
    <row r="22" spans="1:8" s="13" customFormat="1" ht="16.5" customHeight="1">
      <c r="A22" s="18"/>
      <c r="B22" s="18"/>
      <c r="C22" s="19"/>
      <c r="D22" s="19"/>
    </row>
    <row r="23" spans="1:8" s="13" customFormat="1" ht="18.75" customHeight="1">
      <c r="A23" s="105" t="s">
        <v>7</v>
      </c>
      <c r="B23" s="105"/>
      <c r="C23" s="105"/>
      <c r="D23" s="105"/>
      <c r="E23" s="105"/>
      <c r="F23" s="39"/>
    </row>
    <row r="24" spans="1:8" s="13" customFormat="1" ht="32.25" customHeight="1">
      <c r="A24" s="94" t="s">
        <v>39</v>
      </c>
      <c r="B24" s="94"/>
      <c r="C24" s="94"/>
      <c r="D24" s="94"/>
      <c r="E24" s="94"/>
      <c r="F24" s="37"/>
    </row>
    <row r="25" spans="1:8" s="13" customFormat="1" ht="16.5" customHeight="1">
      <c r="A25" s="94" t="s">
        <v>58</v>
      </c>
      <c r="B25" s="94"/>
      <c r="C25" s="94"/>
      <c r="D25" s="94"/>
      <c r="E25" s="94"/>
      <c r="F25" s="49"/>
    </row>
    <row r="26" spans="1:8" s="13" customFormat="1" ht="7.5" customHeight="1">
      <c r="A26" s="49"/>
      <c r="B26" s="49"/>
      <c r="C26" s="49"/>
      <c r="D26" s="49"/>
      <c r="E26" s="49"/>
      <c r="F26" s="49"/>
    </row>
    <row r="27" spans="1:8" s="13" customFormat="1" ht="36" customHeight="1">
      <c r="A27" s="95" t="s">
        <v>54</v>
      </c>
      <c r="B27" s="96"/>
      <c r="C27" s="96"/>
      <c r="D27" s="96"/>
      <c r="E27" s="96"/>
      <c r="F27" s="49"/>
    </row>
    <row r="28" spans="1:8" ht="6.75" customHeight="1" thickBot="1">
      <c r="A28" s="8"/>
      <c r="B28" s="9"/>
      <c r="C28" s="10"/>
      <c r="D28" s="11"/>
      <c r="E28" s="12"/>
      <c r="F28" s="2"/>
      <c r="G28" s="2"/>
      <c r="H28" s="2"/>
    </row>
    <row r="29" spans="1:8" ht="49.5" customHeight="1" thickBot="1">
      <c r="A29" s="65" t="s">
        <v>0</v>
      </c>
      <c r="B29" s="66" t="s">
        <v>1</v>
      </c>
      <c r="C29" s="66" t="s">
        <v>2</v>
      </c>
      <c r="D29" s="67" t="s">
        <v>43</v>
      </c>
      <c r="E29" s="68" t="s">
        <v>3</v>
      </c>
      <c r="G29" s="1" t="s">
        <v>57</v>
      </c>
    </row>
    <row r="30" spans="1:8" ht="15.5">
      <c r="A30" s="77">
        <v>1</v>
      </c>
      <c r="B30" s="78">
        <v>2</v>
      </c>
      <c r="C30" s="78">
        <v>3</v>
      </c>
      <c r="D30" s="78">
        <v>4</v>
      </c>
      <c r="E30" s="79">
        <v>5</v>
      </c>
    </row>
    <row r="31" spans="1:8" s="44" customFormat="1" ht="15">
      <c r="A31" s="102" t="s">
        <v>60</v>
      </c>
      <c r="B31" s="103"/>
      <c r="C31" s="103"/>
      <c r="D31" s="103"/>
      <c r="E31" s="104"/>
    </row>
    <row r="32" spans="1:8" s="44" customFormat="1" ht="15.5">
      <c r="A32" s="75">
        <v>1</v>
      </c>
      <c r="B32" s="51" t="s">
        <v>66</v>
      </c>
      <c r="C32" s="42" t="s">
        <v>67</v>
      </c>
      <c r="D32" s="43">
        <v>1</v>
      </c>
      <c r="E32" s="69"/>
    </row>
    <row r="33" spans="1:9" s="44" customFormat="1" ht="18.75" customHeight="1">
      <c r="A33" s="75" t="s">
        <v>61</v>
      </c>
      <c r="B33" s="51" t="s">
        <v>68</v>
      </c>
      <c r="C33" s="42" t="s">
        <v>10</v>
      </c>
      <c r="D33" s="43">
        <v>30</v>
      </c>
      <c r="E33" s="69"/>
      <c r="F33"/>
    </row>
    <row r="34" spans="1:9" s="44" customFormat="1" ht="18.75" customHeight="1">
      <c r="A34" s="75" t="s">
        <v>62</v>
      </c>
      <c r="B34" s="51" t="s">
        <v>72</v>
      </c>
      <c r="C34" s="42" t="s">
        <v>73</v>
      </c>
      <c r="D34" s="43">
        <f>5+3</f>
        <v>8</v>
      </c>
      <c r="E34" s="69"/>
      <c r="F34"/>
    </row>
    <row r="35" spans="1:9" s="44" customFormat="1" ht="52.5" customHeight="1">
      <c r="A35" s="75" t="s">
        <v>63</v>
      </c>
      <c r="B35" s="51" t="s">
        <v>69</v>
      </c>
      <c r="C35" s="42" t="s">
        <v>10</v>
      </c>
      <c r="D35" s="43">
        <f>393+85+94+32</f>
        <v>604</v>
      </c>
      <c r="E35" s="69"/>
      <c r="F35" s="76" t="s">
        <v>74</v>
      </c>
      <c r="H35" s="71"/>
    </row>
    <row r="36" spans="1:9" s="44" customFormat="1" ht="77.5">
      <c r="A36" s="75" t="s">
        <v>64</v>
      </c>
      <c r="B36" s="51" t="s">
        <v>86</v>
      </c>
      <c r="C36" s="42" t="s">
        <v>10</v>
      </c>
      <c r="D36" s="91">
        <v>604</v>
      </c>
      <c r="E36" s="69"/>
      <c r="F36" s="76"/>
      <c r="H36" s="71"/>
    </row>
    <row r="37" spans="1:9" s="44" customFormat="1" ht="77.5">
      <c r="A37" s="75" t="s">
        <v>65</v>
      </c>
      <c r="B37" s="51" t="s">
        <v>88</v>
      </c>
      <c r="C37" s="42" t="s">
        <v>75</v>
      </c>
      <c r="D37" s="43">
        <f>384+96+240+100</f>
        <v>820</v>
      </c>
      <c r="E37" s="69"/>
      <c r="F37" s="81">
        <f>8*8*6</f>
        <v>384</v>
      </c>
      <c r="G37" s="82" t="s">
        <v>89</v>
      </c>
      <c r="H37" s="82" t="s">
        <v>90</v>
      </c>
      <c r="I37" s="89" t="s">
        <v>91</v>
      </c>
    </row>
    <row r="38" spans="1:9" s="44" customFormat="1" ht="30" customHeight="1">
      <c r="A38" s="75" t="s">
        <v>76</v>
      </c>
      <c r="B38" s="83" t="s">
        <v>83</v>
      </c>
      <c r="C38" s="84" t="s">
        <v>79</v>
      </c>
      <c r="D38" s="85">
        <v>16.37</v>
      </c>
      <c r="E38" s="86"/>
      <c r="F38" s="71"/>
      <c r="G38" s="82"/>
    </row>
    <row r="39" spans="1:9" s="44" customFormat="1" ht="97.5" customHeight="1">
      <c r="A39" s="75" t="s">
        <v>77</v>
      </c>
      <c r="B39" s="83" t="s">
        <v>84</v>
      </c>
      <c r="C39" s="84" t="s">
        <v>79</v>
      </c>
      <c r="D39" s="85">
        <f>20+20+10+20+10</f>
        <v>80</v>
      </c>
      <c r="E39" s="86"/>
      <c r="F39" s="71"/>
      <c r="G39" s="100"/>
      <c r="H39" s="100"/>
    </row>
    <row r="40" spans="1:9" s="44" customFormat="1" ht="35.25" customHeight="1">
      <c r="A40" s="75" t="s">
        <v>78</v>
      </c>
      <c r="B40" s="83" t="s">
        <v>87</v>
      </c>
      <c r="C40" s="84" t="s">
        <v>85</v>
      </c>
      <c r="D40" s="85">
        <v>1</v>
      </c>
      <c r="E40" s="86"/>
      <c r="F40" s="71"/>
      <c r="G40" s="88"/>
      <c r="H40" s="88"/>
    </row>
    <row r="41" spans="1:9" s="44" customFormat="1" ht="38.25" customHeight="1">
      <c r="A41" s="75" t="s">
        <v>80</v>
      </c>
      <c r="B41" s="83" t="s">
        <v>70</v>
      </c>
      <c r="C41" s="84" t="s">
        <v>10</v>
      </c>
      <c r="D41" s="85">
        <v>30</v>
      </c>
      <c r="E41" s="86"/>
      <c r="F41" s="71"/>
      <c r="G41" s="87"/>
      <c r="H41" s="82"/>
    </row>
    <row r="42" spans="1:9" s="44" customFormat="1" ht="49.5" customHeight="1" thickBot="1">
      <c r="A42" s="75" t="s">
        <v>81</v>
      </c>
      <c r="B42" s="90" t="s">
        <v>94</v>
      </c>
      <c r="C42" s="80" t="s">
        <v>82</v>
      </c>
      <c r="D42" s="92">
        <f>604*32/1000+0.7</f>
        <v>20.027999999999999</v>
      </c>
      <c r="E42" s="93" t="s">
        <v>92</v>
      </c>
      <c r="F42" s="70" t="s">
        <v>93</v>
      </c>
    </row>
    <row r="43" spans="1:9" s="64" customFormat="1" ht="16.5" customHeight="1">
      <c r="A43" s="26"/>
      <c r="B43" s="13"/>
      <c r="C43" s="17"/>
      <c r="D43" s="17"/>
      <c r="E43" s="14"/>
      <c r="G43" s="31"/>
      <c r="H43" s="31"/>
    </row>
    <row r="44" spans="1:9" s="31" customFormat="1" ht="15.5">
      <c r="A44" s="20"/>
      <c r="B44" s="55" t="s">
        <v>8</v>
      </c>
      <c r="C44" s="21"/>
      <c r="D44" s="21"/>
      <c r="E44" s="22"/>
    </row>
    <row r="45" spans="1:9" s="25" customFormat="1" ht="33" customHeight="1">
      <c r="A45" s="98" t="s">
        <v>11</v>
      </c>
      <c r="B45" s="98"/>
      <c r="C45" s="98"/>
      <c r="D45" s="98"/>
      <c r="E45" s="98"/>
      <c r="F45" s="33"/>
      <c r="G45" s="31"/>
      <c r="H45" s="31"/>
    </row>
    <row r="46" spans="1:9" s="25" customFormat="1" ht="36.75" customHeight="1">
      <c r="A46" s="94" t="s">
        <v>42</v>
      </c>
      <c r="B46" s="94"/>
      <c r="C46" s="94"/>
      <c r="D46" s="94"/>
      <c r="E46" s="94"/>
      <c r="F46" s="34"/>
      <c r="G46" s="24"/>
      <c r="H46" s="24"/>
    </row>
    <row r="47" spans="1:9" s="25" customFormat="1" ht="15.5">
      <c r="A47" s="97" t="s">
        <v>20</v>
      </c>
      <c r="B47" s="97"/>
      <c r="C47" s="97"/>
      <c r="D47" s="97"/>
      <c r="E47" s="97"/>
      <c r="F47" s="34"/>
      <c r="G47" s="24"/>
      <c r="H47" s="24"/>
    </row>
    <row r="48" spans="1:9" s="25" customFormat="1" ht="15.5">
      <c r="A48" s="94" t="s">
        <v>21</v>
      </c>
      <c r="B48" s="94"/>
      <c r="C48" s="94"/>
      <c r="D48" s="94"/>
      <c r="E48" s="94"/>
      <c r="F48" s="35"/>
      <c r="G48" s="24"/>
      <c r="H48" s="24"/>
    </row>
    <row r="49" spans="1:8" s="25" customFormat="1" ht="15.5">
      <c r="A49" s="94" t="s">
        <v>22</v>
      </c>
      <c r="B49" s="94"/>
      <c r="C49" s="94"/>
      <c r="D49" s="94"/>
      <c r="E49" s="94"/>
      <c r="F49" s="35"/>
      <c r="G49" s="24"/>
      <c r="H49" s="24"/>
    </row>
    <row r="50" spans="1:8" s="25" customFormat="1" ht="18.75" customHeight="1">
      <c r="A50" s="94" t="s">
        <v>49</v>
      </c>
      <c r="B50" s="94"/>
      <c r="C50" s="94"/>
      <c r="D50" s="94"/>
      <c r="E50" s="94"/>
      <c r="F50" s="35"/>
      <c r="G50" s="24"/>
      <c r="H50" s="24"/>
    </row>
    <row r="51" spans="1:8" s="25" customFormat="1" ht="15.5">
      <c r="A51" s="94" t="s">
        <v>12</v>
      </c>
      <c r="B51" s="94"/>
      <c r="C51" s="94"/>
      <c r="D51" s="94"/>
      <c r="E51" s="94"/>
      <c r="F51" s="35"/>
      <c r="G51" s="24"/>
      <c r="H51" s="24"/>
    </row>
    <row r="52" spans="1:8" s="25" customFormat="1" ht="15.75" customHeight="1">
      <c r="A52" s="94" t="s">
        <v>13</v>
      </c>
      <c r="B52" s="94"/>
      <c r="C52" s="94"/>
      <c r="D52" s="94"/>
      <c r="E52" s="94"/>
      <c r="F52" s="35"/>
      <c r="G52" s="24"/>
      <c r="H52" s="24"/>
    </row>
    <row r="53" spans="1:8" s="25" customFormat="1" ht="48.75" customHeight="1">
      <c r="A53" s="94" t="s">
        <v>40</v>
      </c>
      <c r="B53" s="94"/>
      <c r="C53" s="94"/>
      <c r="D53" s="94"/>
      <c r="E53" s="94"/>
      <c r="F53" s="32"/>
      <c r="G53" s="24"/>
      <c r="H53" s="24"/>
    </row>
    <row r="54" spans="1:8" s="25" customFormat="1" ht="18.75" customHeight="1">
      <c r="A54" s="94" t="s">
        <v>41</v>
      </c>
      <c r="B54" s="94"/>
      <c r="C54" s="94"/>
      <c r="D54" s="94"/>
      <c r="E54" s="94"/>
      <c r="F54" s="33"/>
      <c r="G54" s="24"/>
      <c r="H54" s="24"/>
    </row>
    <row r="55" spans="1:8" s="25" customFormat="1" ht="60.75" customHeight="1">
      <c r="A55" s="94" t="s">
        <v>14</v>
      </c>
      <c r="B55" s="94"/>
      <c r="C55" s="94"/>
      <c r="D55" s="94"/>
      <c r="E55" s="94"/>
      <c r="F55" s="33"/>
      <c r="G55" s="24"/>
      <c r="H55" s="24"/>
    </row>
    <row r="56" spans="1:8" s="25" customFormat="1" ht="42.75" customHeight="1">
      <c r="A56" s="94" t="s">
        <v>15</v>
      </c>
      <c r="B56" s="94"/>
      <c r="C56" s="94"/>
      <c r="D56" s="94"/>
      <c r="E56" s="94"/>
      <c r="F56" s="33"/>
      <c r="G56" s="24"/>
      <c r="H56" s="24"/>
    </row>
    <row r="57" spans="1:8" s="25" customFormat="1" ht="18.75" customHeight="1">
      <c r="A57" s="41" t="s">
        <v>16</v>
      </c>
      <c r="B57" s="41"/>
      <c r="C57" s="36"/>
      <c r="D57" s="36"/>
      <c r="E57" s="63"/>
      <c r="F57" s="32"/>
      <c r="G57" s="24"/>
      <c r="H57" s="24"/>
    </row>
    <row r="58" spans="1:8" s="25" customFormat="1" ht="15.5">
      <c r="A58" s="41"/>
      <c r="B58" s="41"/>
      <c r="C58" s="36"/>
      <c r="D58" s="36"/>
      <c r="E58" s="63"/>
      <c r="F58" s="35"/>
      <c r="G58" s="24"/>
      <c r="H58" s="24"/>
    </row>
    <row r="59" spans="1:8" s="25" customFormat="1" ht="15" customHeight="1">
      <c r="A59" s="27" t="s">
        <v>59</v>
      </c>
      <c r="B59" s="27"/>
      <c r="C59" s="27"/>
      <c r="D59" s="36"/>
      <c r="E59" s="36"/>
      <c r="F59" s="35"/>
      <c r="G59" s="24"/>
      <c r="H59" s="24"/>
    </row>
    <row r="60" spans="1:8" s="13" customFormat="1" ht="15.5">
      <c r="A60" s="27" t="s">
        <v>53</v>
      </c>
      <c r="B60" s="27"/>
      <c r="C60" s="62" t="s">
        <v>50</v>
      </c>
      <c r="D60" s="62"/>
      <c r="E60" s="24"/>
      <c r="F60" s="14"/>
      <c r="G60" s="15"/>
    </row>
    <row r="61" spans="1:8" s="31" customFormat="1" ht="15.5">
      <c r="A61" s="29" t="s">
        <v>9</v>
      </c>
      <c r="B61" s="30"/>
      <c r="C61" s="62"/>
      <c r="D61" s="62"/>
      <c r="E61" s="21"/>
    </row>
    <row r="62" spans="1:8" s="31" customFormat="1" ht="25.5" customHeight="1">
      <c r="A62" s="30" t="s">
        <v>45</v>
      </c>
      <c r="B62" s="30"/>
      <c r="C62" s="62" t="s">
        <v>47</v>
      </c>
      <c r="D62" s="62"/>
      <c r="E62" s="24"/>
    </row>
    <row r="63" spans="1:8" s="31" customFormat="1" ht="25.5" customHeight="1">
      <c r="A63" s="30" t="s">
        <v>46</v>
      </c>
      <c r="B63" s="30"/>
      <c r="C63" s="62" t="s">
        <v>71</v>
      </c>
      <c r="D63" s="62"/>
      <c r="E63" s="24"/>
    </row>
    <row r="64" spans="1:8" ht="18" customHeight="1"/>
    <row r="65" spans="1:5" ht="6" hidden="1" customHeight="1">
      <c r="A65" s="56" t="s">
        <v>46</v>
      </c>
      <c r="B65" s="30"/>
      <c r="C65" s="62" t="s">
        <v>48</v>
      </c>
      <c r="D65" s="62"/>
      <c r="E65" s="24"/>
    </row>
    <row r="66" spans="1:5" s="31" customFormat="1" ht="22.5" customHeight="1">
      <c r="A66" s="3"/>
      <c r="B66" s="4"/>
      <c r="C66" s="5"/>
      <c r="D66" s="6"/>
      <c r="E66" s="7"/>
    </row>
  </sheetData>
  <mergeCells count="29">
    <mergeCell ref="G39:H39"/>
    <mergeCell ref="A19:E19"/>
    <mergeCell ref="A17:E17"/>
    <mergeCell ref="A16:E16"/>
    <mergeCell ref="A14:E14"/>
    <mergeCell ref="A25:E25"/>
    <mergeCell ref="A31:E31"/>
    <mergeCell ref="A20:E20"/>
    <mergeCell ref="A21:E21"/>
    <mergeCell ref="A23:E23"/>
    <mergeCell ref="A24:E24"/>
    <mergeCell ref="C4:E4"/>
    <mergeCell ref="C5:E5"/>
    <mergeCell ref="C6:E6"/>
    <mergeCell ref="C9:E9"/>
    <mergeCell ref="C10:E10"/>
    <mergeCell ref="A56:E56"/>
    <mergeCell ref="A27:E27"/>
    <mergeCell ref="A53:E53"/>
    <mergeCell ref="A54:E54"/>
    <mergeCell ref="A55:E55"/>
    <mergeCell ref="A47:E47"/>
    <mergeCell ref="A48:E48"/>
    <mergeCell ref="A49:E49"/>
    <mergeCell ref="A51:E51"/>
    <mergeCell ref="A52:E52"/>
    <mergeCell ref="A46:E46"/>
    <mergeCell ref="A50:E50"/>
    <mergeCell ref="A45:E45"/>
  </mergeCells>
  <pageMargins left="0.39370078740157483" right="0.31496062992125984" top="0.39370078740157483" bottom="0.47244094488188981" header="0.19685039370078741" footer="0.23622047244094491"/>
  <pageSetup paperSize="9" scale="61" fitToHeight="3" orientation="portrait" r:id="rId1"/>
  <headerFooter alignWithMargins="0">
    <oddFooter>&amp;RСтраница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F37" sqref="F37"/>
    </sheetView>
  </sheetViews>
  <sheetFormatPr defaultRowHeight="12.5"/>
  <cols>
    <col min="1" max="1" width="14.1796875" customWidth="1"/>
    <col min="5" max="5" width="13" customWidth="1"/>
    <col min="6" max="7" width="11.81640625" customWidth="1"/>
    <col min="8" max="8" width="12" customWidth="1"/>
  </cols>
  <sheetData>
    <row r="1" spans="1:8" ht="13">
      <c r="A1" s="106" t="s">
        <v>23</v>
      </c>
      <c r="B1" s="50" t="s">
        <v>24</v>
      </c>
      <c r="C1" s="50" t="s">
        <v>25</v>
      </c>
      <c r="D1" s="50" t="s">
        <v>35</v>
      </c>
    </row>
    <row r="2" spans="1:8" ht="37.5">
      <c r="A2" s="106"/>
      <c r="B2" s="50">
        <v>987</v>
      </c>
      <c r="C2" s="50">
        <v>995</v>
      </c>
      <c r="D2" s="50">
        <f>SUM(B2:C2)</f>
        <v>1982</v>
      </c>
      <c r="E2" s="48" t="s">
        <v>36</v>
      </c>
      <c r="F2" s="48" t="s">
        <v>38</v>
      </c>
      <c r="G2" s="48" t="s">
        <v>37</v>
      </c>
      <c r="H2" s="48" t="s">
        <v>34</v>
      </c>
    </row>
    <row r="3" spans="1:8" s="54" customFormat="1" ht="13">
      <c r="A3" s="52" t="s">
        <v>26</v>
      </c>
      <c r="B3" s="52">
        <v>11</v>
      </c>
      <c r="C3" s="52">
        <v>10</v>
      </c>
      <c r="D3" s="52">
        <f>SUM(B3:C3)</f>
        <v>21</v>
      </c>
      <c r="E3" s="53">
        <f>D3*1</f>
        <v>21</v>
      </c>
      <c r="F3" s="53"/>
      <c r="G3" s="53"/>
      <c r="H3" s="53"/>
    </row>
    <row r="4" spans="1:8" s="54" customFormat="1" ht="13">
      <c r="A4" s="52" t="s">
        <v>27</v>
      </c>
      <c r="B4" s="52"/>
      <c r="C4" s="52"/>
      <c r="D4" s="52">
        <f t="shared" ref="D4:D10" si="0">SUM(B4:C4)</f>
        <v>0</v>
      </c>
      <c r="E4" s="53">
        <f>2*D4</f>
        <v>0</v>
      </c>
      <c r="F4" s="53"/>
      <c r="G4" s="53"/>
      <c r="H4" s="53">
        <f>2*D4</f>
        <v>0</v>
      </c>
    </row>
    <row r="5" spans="1:8" s="54" customFormat="1" ht="13">
      <c r="A5" s="52" t="s">
        <v>28</v>
      </c>
      <c r="B5" s="52"/>
      <c r="C5" s="52">
        <v>1</v>
      </c>
      <c r="D5" s="52">
        <f t="shared" si="0"/>
        <v>1</v>
      </c>
      <c r="E5" s="53">
        <f>E4</f>
        <v>0</v>
      </c>
      <c r="F5" s="53"/>
      <c r="G5" s="53"/>
      <c r="H5" s="53">
        <f>H4</f>
        <v>0</v>
      </c>
    </row>
    <row r="6" spans="1:8" s="54" customFormat="1" ht="13">
      <c r="A6" s="52" t="s">
        <v>29</v>
      </c>
      <c r="B6" s="52">
        <v>2</v>
      </c>
      <c r="C6" s="52">
        <v>2</v>
      </c>
      <c r="D6" s="52">
        <f t="shared" si="0"/>
        <v>4</v>
      </c>
      <c r="E6" s="53">
        <f>3*D6</f>
        <v>12</v>
      </c>
      <c r="F6" s="53"/>
      <c r="G6" s="53"/>
      <c r="H6" s="53">
        <f>3*D6</f>
        <v>12</v>
      </c>
    </row>
    <row r="7" spans="1:8" s="54" customFormat="1" ht="13">
      <c r="A7" s="52" t="s">
        <v>33</v>
      </c>
      <c r="B7" s="52">
        <v>2</v>
      </c>
      <c r="C7" s="52">
        <v>2</v>
      </c>
      <c r="D7" s="52">
        <f t="shared" si="0"/>
        <v>4</v>
      </c>
      <c r="E7" s="53">
        <f>D7*2</f>
        <v>8</v>
      </c>
      <c r="F7" s="53"/>
      <c r="G7" s="53"/>
      <c r="H7" s="53">
        <f>2*D7</f>
        <v>8</v>
      </c>
    </row>
    <row r="8" spans="1:8" s="54" customFormat="1" ht="13">
      <c r="A8" s="52" t="s">
        <v>30</v>
      </c>
      <c r="B8" s="52">
        <v>3</v>
      </c>
      <c r="C8" s="52">
        <v>3</v>
      </c>
      <c r="D8" s="52">
        <f t="shared" si="0"/>
        <v>6</v>
      </c>
      <c r="E8" s="53"/>
      <c r="F8" s="53">
        <f>1*D8</f>
        <v>6</v>
      </c>
      <c r="G8" s="53"/>
      <c r="H8" s="53">
        <f>1*D8</f>
        <v>6</v>
      </c>
    </row>
    <row r="9" spans="1:8" s="54" customFormat="1" ht="13">
      <c r="A9" s="52" t="s">
        <v>31</v>
      </c>
      <c r="B9" s="52">
        <v>1</v>
      </c>
      <c r="C9" s="52">
        <v>1</v>
      </c>
      <c r="D9" s="52">
        <f t="shared" si="0"/>
        <v>2</v>
      </c>
      <c r="E9" s="53"/>
      <c r="F9" s="53">
        <f>1*D9</f>
        <v>2</v>
      </c>
      <c r="G9" s="53"/>
      <c r="H9" s="53">
        <f>1*D9</f>
        <v>2</v>
      </c>
    </row>
    <row r="10" spans="1:8" s="54" customFormat="1" ht="13">
      <c r="A10" s="52" t="s">
        <v>32</v>
      </c>
      <c r="B10" s="52">
        <v>1</v>
      </c>
      <c r="C10" s="52">
        <v>2</v>
      </c>
      <c r="D10" s="52">
        <f t="shared" si="0"/>
        <v>3</v>
      </c>
      <c r="E10" s="53"/>
      <c r="F10" s="53"/>
      <c r="G10" s="53">
        <f>3*D10</f>
        <v>9</v>
      </c>
      <c r="H10" s="53">
        <f>3*D10</f>
        <v>9</v>
      </c>
    </row>
    <row r="11" spans="1:8" ht="13">
      <c r="A11" s="50"/>
      <c r="B11" s="50">
        <f t="shared" ref="B11:H11" si="1">SUM(B3:B10)</f>
        <v>20</v>
      </c>
      <c r="C11" s="50">
        <f t="shared" si="1"/>
        <v>21</v>
      </c>
      <c r="D11" s="50">
        <f t="shared" si="1"/>
        <v>41</v>
      </c>
      <c r="E11" s="50">
        <f t="shared" si="1"/>
        <v>41</v>
      </c>
      <c r="F11" s="50">
        <f t="shared" si="1"/>
        <v>8</v>
      </c>
      <c r="G11" s="50">
        <f t="shared" si="1"/>
        <v>9</v>
      </c>
      <c r="H11" s="50">
        <f t="shared" si="1"/>
        <v>37</v>
      </c>
    </row>
    <row r="12" spans="1:8">
      <c r="A12" s="46"/>
      <c r="B12" s="47"/>
      <c r="C12" s="47"/>
      <c r="D12" s="46"/>
      <c r="E12" s="45"/>
      <c r="F12" s="45"/>
      <c r="G12" s="45"/>
      <c r="H12" s="45"/>
    </row>
    <row r="13" spans="1:8">
      <c r="A13" s="46"/>
      <c r="B13" s="46"/>
      <c r="C13" s="46"/>
      <c r="D13" s="46"/>
      <c r="E13" s="45"/>
      <c r="F13" s="45"/>
      <c r="G13" s="45"/>
      <c r="H13" s="45"/>
    </row>
    <row r="14" spans="1:8">
      <c r="A14" s="46"/>
      <c r="B14" s="46"/>
      <c r="C14" s="46"/>
      <c r="D14" s="46"/>
    </row>
    <row r="15" spans="1:8">
      <c r="A15" s="46"/>
      <c r="B15" s="46"/>
      <c r="C15" s="46"/>
      <c r="D15" s="46"/>
    </row>
    <row r="16" spans="1:8">
      <c r="A16" s="46"/>
      <c r="B16" s="46"/>
      <c r="C16" s="46"/>
      <c r="D16" s="46"/>
    </row>
    <row r="17" spans="1:4">
      <c r="A17" s="46"/>
      <c r="B17" s="46"/>
      <c r="C17" s="46"/>
      <c r="D17" s="46"/>
    </row>
    <row r="18" spans="1:4">
      <c r="A18" s="46"/>
      <c r="B18" s="46"/>
      <c r="C18" s="46"/>
      <c r="D18" s="46"/>
    </row>
    <row r="19" spans="1:4">
      <c r="A19" s="46"/>
      <c r="B19" s="46"/>
      <c r="C19" s="46"/>
      <c r="D19" s="46"/>
    </row>
    <row r="20" spans="1:4">
      <c r="A20" s="46"/>
      <c r="B20" s="46"/>
      <c r="C20" s="46"/>
      <c r="D20" s="46"/>
    </row>
    <row r="21" spans="1:4">
      <c r="A21" s="46"/>
      <c r="B21" s="46"/>
      <c r="C21" s="46"/>
      <c r="D21" s="46"/>
    </row>
    <row r="22" spans="1:4">
      <c r="A22" s="46"/>
      <c r="B22" s="46"/>
      <c r="C22" s="46"/>
      <c r="D22" s="46"/>
    </row>
    <row r="23" spans="1:4">
      <c r="A23" s="46"/>
      <c r="B23" s="46"/>
      <c r="C23" s="46"/>
      <c r="D23" s="46"/>
    </row>
    <row r="24" spans="1:4">
      <c r="A24" s="46"/>
      <c r="B24" s="46"/>
      <c r="C24" s="46"/>
      <c r="D24" s="46"/>
    </row>
    <row r="25" spans="1:4">
      <c r="A25" s="46"/>
      <c r="B25" s="46"/>
      <c r="C25" s="46"/>
      <c r="D25" s="46"/>
    </row>
    <row r="26" spans="1:4">
      <c r="A26" s="46"/>
      <c r="B26" s="46"/>
      <c r="C26" s="46"/>
      <c r="D26" s="46"/>
    </row>
    <row r="27" spans="1:4">
      <c r="A27" s="46"/>
      <c r="B27" s="46"/>
      <c r="C27" s="46"/>
      <c r="D27" s="46"/>
    </row>
    <row r="28" spans="1:4">
      <c r="A28" s="46"/>
      <c r="B28" s="46"/>
      <c r="C28" s="46"/>
      <c r="D28" s="46"/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Ведомость объемов работ </vt:lpstr>
      <vt:lpstr>Лист1 </vt:lpstr>
      <vt:lpstr>'Ведомость объемов работ '!Заголовки_для_печати</vt:lpstr>
      <vt:lpstr>'Ведомость объемов работ '!Область_печати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Хамидулин Саяр Гаярович</cp:lastModifiedBy>
  <cp:lastPrinted>2026-02-19T08:27:59Z</cp:lastPrinted>
  <dcterms:created xsi:type="dcterms:W3CDTF">2002-02-11T05:58:42Z</dcterms:created>
  <dcterms:modified xsi:type="dcterms:W3CDTF">2026-03-19T11:56:35Z</dcterms:modified>
</cp:coreProperties>
</file>